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<sst xmlns="http://schemas.openxmlformats.org/spreadsheetml/2006/main" count="201" uniqueCount="89">
  <si>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</si>
  <si>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</si>
  <si>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</si>
  <si>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</si>
  <si>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</si>
  <si>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</si>
  <si>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</si>
  <si>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</si>
  <si>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</si>
  <si>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</si>
  <si>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</si>
  <si>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</si>
  <si>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</si>
  <si>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</si>
  <si>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</si>
  <si>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</si>
  <si>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</si>
  <si>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</si>
  <si>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</si>
  <si>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</si>
  <si>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</si>
  <si>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</si>
  <si>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</si>
  <si>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</si>
  <si>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</si>
  <si>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</si>
  <si>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</si>
  <si>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</si>
  <si>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</si>
  <si>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</si>
  <si>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</si>
  <si>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</si>
  <si>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</si>
  <si>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</si>
  <si>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</si>
  <si>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</si>
  <si>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</si>
  <si>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</si>
  <si>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</si>
  <si>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</si>
  <si>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</si>
  <si>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</si>
  <si>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</si>
  <si>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</si>
  <si>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</si>
  <si>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</si>
  <si>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</si>
  <si>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329E1001</t>
  </si>
  <si>
    <t>329F0534</t>
  </si>
  <si>
    <t>D337</t>
  </si>
  <si>
    <t>320-LULU.A/321-SANTHY.L</t>
  </si>
  <si>
    <t>VAN</t>
  </si>
  <si>
    <t>VANUATU\VANUATU</t>
  </si>
  <si>
    <t>NCL OPEN 17</t>
  </si>
  <si>
    <t>WOMEN DOUBLE</t>
  </si>
  <si>
    <t>D346</t>
  </si>
  <si>
    <t>316-PABOUTY.J/314-SOURY LAVERGNE.M</t>
  </si>
  <si>
    <t>329F0601</t>
  </si>
  <si>
    <t>LA FOA TT\LA FOA TT</t>
  </si>
  <si>
    <t>D323</t>
  </si>
  <si>
    <t>327-AVRILA.M/326-MIREDIN.O</t>
  </si>
  <si>
    <t>349B2077</t>
  </si>
  <si>
    <t>ASCLR\ESP.ESSIMORNAIS</t>
  </si>
  <si>
    <t>D332</t>
  </si>
  <si>
    <t>255-GUILLOUX.S/357-PERSONNE.E</t>
  </si>
  <si>
    <t>319D0461</t>
  </si>
  <si>
    <t>STE MARIE T.T.\PETITE ILE C.P.</t>
  </si>
  <si>
    <t>D303</t>
  </si>
  <si>
    <t>106-ANDRE.D/318-ANDRE.P</t>
  </si>
  <si>
    <t>AS MAGENTA TT\AS MAGENTA TT</t>
  </si>
  <si>
    <t>D304</t>
  </si>
  <si>
    <t>315-CHEN.M/313-LA.L</t>
  </si>
  <si>
    <t>D347</t>
  </si>
  <si>
    <t>305-SANTINO.V/311-DANGER.S</t>
  </si>
  <si>
    <t>IMPASSIBLE NORD\AS MAGENTA TT</t>
  </si>
  <si>
    <t>D302</t>
  </si>
  <si>
    <t>307-MULIAVA.H/308-ENDERLIN.M</t>
  </si>
  <si>
    <t>IMPASSIBLE NORD\IMPASSIBLE NORD</t>
  </si>
  <si>
    <t>D328</t>
  </si>
  <si>
    <t>322-ETIENNE.Y/324-MUZEELLEC.S</t>
  </si>
  <si>
    <t>339A1016</t>
  </si>
  <si>
    <t>OMCS VIEUX FORT\PPC B-MAHAULT</t>
  </si>
  <si>
    <t>D299</t>
  </si>
  <si>
    <t>306-QUINIOU.A/304-BOURJADE.C</t>
  </si>
  <si>
    <t>D312</t>
  </si>
  <si>
    <t>105-LUSSIEZ.V/208-LA.E</t>
  </si>
  <si>
    <t>D300</t>
  </si>
  <si>
    <t>301-FAEHAU.F/303-BOUTEILLE.O</t>
  </si>
  <si>
    <t>5 aout 2017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</si>
</sst>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  <numFmt numFmtId="212" formatCode="mmm\-yyyy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8" ht="12.75">
      <c r="A2">
        <v>1</v>
      </c>
      <c r="B2">
        <v>1</v>
      </c>
      <c r="C2" t="s">
        <v>49</v>
      </c>
      <c r="D2">
        <v>629</v>
      </c>
      <c r="E2" t="s">
        <v>50</v>
      </c>
      <c r="H2">
        <v>3000</v>
      </c>
      <c r="J2" t="s">
        <v>51</v>
      </c>
      <c r="K2" t="s">
        <v>52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53</v>
      </c>
      <c r="AE2" t="s">
        <v>54</v>
      </c>
      <c r="AF2">
        <v>0</v>
      </c>
      <c r="AG2" s="5" t="s">
        <v>40</v>
      </c>
      <c r="AH2" s="1">
        <v>2</v>
      </c>
      <c r="AI2">
        <v>-4587</v>
      </c>
      <c r="AL2">
        <v>-109</v>
      </c>
    </row>
    <row r="3" spans="1:39" ht="12.75">
      <c r="A3">
        <v>2</v>
      </c>
      <c r="B3">
        <v>0</v>
      </c>
      <c r="C3" s="69" t="s">
        <v>55</v>
      </c>
      <c r="D3">
        <v>643</v>
      </c>
      <c r="E3" t="s">
        <v>56</v>
      </c>
      <c r="H3">
        <v>1041</v>
      </c>
      <c r="J3" s="69" t="s">
        <v>57</v>
      </c>
      <c r="K3" t="s">
        <v>58</v>
      </c>
      <c r="L3">
        <v>0</v>
      </c>
      <c r="M3" t="s">
        <v>59</v>
      </c>
      <c r="N3">
        <v>359</v>
      </c>
      <c r="O3" t="s">
        <v>60</v>
      </c>
      <c r="R3">
        <v>1174</v>
      </c>
      <c r="T3" t="s">
        <v>61</v>
      </c>
      <c r="U3" t="s">
        <v>62</v>
      </c>
      <c r="V3">
        <v>1</v>
      </c>
      <c r="W3">
        <v>-4</v>
      </c>
      <c r="X3">
        <v>6</v>
      </c>
      <c r="Y3">
        <v>-6</v>
      </c>
      <c r="Z3">
        <v>-6</v>
      </c>
      <c r="AD3" t="s">
        <v>53</v>
      </c>
      <c r="AE3" t="s">
        <v>54</v>
      </c>
      <c r="AF3">
        <v>5</v>
      </c>
      <c r="AG3" s="5">
        <v>0.7708333333333334</v>
      </c>
      <c r="AH3" s="1">
        <v>42952</v>
      </c>
      <c r="AI3">
        <v>-4588</v>
      </c>
      <c r="AL3">
        <v>40000572</v>
      </c>
      <c r="AM3">
        <v>40001381</v>
      </c>
    </row>
    <row r="4" spans="1:39" ht="12.75">
      <c r="A4">
        <v>3</v>
      </c>
      <c r="B4">
        <v>1</v>
      </c>
      <c r="C4" s="69" t="s">
        <v>63</v>
      </c>
      <c r="D4">
        <v>624</v>
      </c>
      <c r="E4" t="s">
        <v>64</v>
      </c>
      <c r="H4">
        <v>1474</v>
      </c>
      <c r="J4" s="69" t="s">
        <v>65</v>
      </c>
      <c r="K4" t="s">
        <v>66</v>
      </c>
      <c r="L4">
        <v>0</v>
      </c>
      <c r="M4" s="69" t="s">
        <v>67</v>
      </c>
      <c r="N4">
        <v>343</v>
      </c>
      <c r="O4" t="s">
        <v>68</v>
      </c>
      <c r="R4">
        <v>1000</v>
      </c>
      <c r="T4" s="69" t="s">
        <v>48</v>
      </c>
      <c r="U4" t="s">
        <v>69</v>
      </c>
      <c r="V4">
        <v>1</v>
      </c>
      <c r="AD4" t="s">
        <v>53</v>
      </c>
      <c r="AE4" t="s">
        <v>54</v>
      </c>
      <c r="AF4">
        <v>9</v>
      </c>
      <c r="AG4" s="5">
        <v>0.7708333333333334</v>
      </c>
      <c r="AH4" s="1">
        <v>42952</v>
      </c>
      <c r="AI4">
        <v>-4589</v>
      </c>
      <c r="AL4">
        <v>40000130</v>
      </c>
      <c r="AM4">
        <v>32970534</v>
      </c>
    </row>
    <row r="5" spans="1:39" ht="12.75">
      <c r="A5">
        <v>4</v>
      </c>
      <c r="B5">
        <v>1</v>
      </c>
      <c r="C5" s="69"/>
      <c r="D5">
        <v>0</v>
      </c>
      <c r="E5" t="s">
        <v>45</v>
      </c>
      <c r="H5">
        <v>0</v>
      </c>
      <c r="J5" s="69">
        <v>0</v>
      </c>
      <c r="K5" t="s">
        <v>46</v>
      </c>
      <c r="L5">
        <v>0</v>
      </c>
      <c r="M5" s="69" t="s">
        <v>70</v>
      </c>
      <c r="N5">
        <v>344</v>
      </c>
      <c r="O5" t="s">
        <v>71</v>
      </c>
      <c r="R5">
        <v>1486</v>
      </c>
      <c r="T5" s="69" t="s">
        <v>48</v>
      </c>
      <c r="U5" t="s">
        <v>69</v>
      </c>
      <c r="V5">
        <v>1</v>
      </c>
      <c r="AD5" t="s">
        <v>53</v>
      </c>
      <c r="AE5" t="s">
        <v>54</v>
      </c>
      <c r="AF5">
        <v>0</v>
      </c>
      <c r="AG5" s="5" t="s">
        <v>40</v>
      </c>
      <c r="AH5" s="1">
        <v>2</v>
      </c>
      <c r="AI5">
        <v>-4590</v>
      </c>
      <c r="AM5">
        <v>32970534</v>
      </c>
    </row>
    <row r="6" spans="1:38" ht="12.75">
      <c r="A6">
        <v>5</v>
      </c>
      <c r="B6">
        <v>1</v>
      </c>
      <c r="C6" s="69" t="s">
        <v>72</v>
      </c>
      <c r="D6">
        <v>642</v>
      </c>
      <c r="E6" t="s">
        <v>73</v>
      </c>
      <c r="H6">
        <v>1927</v>
      </c>
      <c r="J6" s="69" t="s">
        <v>47</v>
      </c>
      <c r="K6" t="s">
        <v>74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53</v>
      </c>
      <c r="AE6" t="s">
        <v>54</v>
      </c>
      <c r="AF6">
        <v>0</v>
      </c>
      <c r="AG6" s="5" t="s">
        <v>40</v>
      </c>
      <c r="AH6" s="1">
        <v>2</v>
      </c>
      <c r="AI6">
        <v>-4591</v>
      </c>
      <c r="AL6">
        <v>32970534</v>
      </c>
    </row>
    <row r="7" spans="1:39" ht="12.75">
      <c r="A7">
        <v>6</v>
      </c>
      <c r="B7">
        <v>0</v>
      </c>
      <c r="C7" t="s">
        <v>75</v>
      </c>
      <c r="D7">
        <v>342</v>
      </c>
      <c r="E7" t="s">
        <v>76</v>
      </c>
      <c r="H7">
        <v>1000</v>
      </c>
      <c r="J7" s="69" t="s">
        <v>47</v>
      </c>
      <c r="K7" t="s">
        <v>77</v>
      </c>
      <c r="L7">
        <v>0</v>
      </c>
      <c r="M7" t="s">
        <v>78</v>
      </c>
      <c r="N7">
        <v>363</v>
      </c>
      <c r="O7" t="s">
        <v>79</v>
      </c>
      <c r="R7">
        <v>1281</v>
      </c>
      <c r="T7" t="s">
        <v>80</v>
      </c>
      <c r="U7" t="s">
        <v>81</v>
      </c>
      <c r="V7">
        <v>1</v>
      </c>
      <c r="W7">
        <v>-3</v>
      </c>
      <c r="X7">
        <v>-2</v>
      </c>
      <c r="Y7">
        <v>-7</v>
      </c>
      <c r="AD7" t="s">
        <v>53</v>
      </c>
      <c r="AE7" t="s">
        <v>54</v>
      </c>
      <c r="AF7">
        <v>7</v>
      </c>
      <c r="AG7" s="5">
        <v>0.7708333333333334</v>
      </c>
      <c r="AH7" s="1">
        <v>42952</v>
      </c>
      <c r="AI7">
        <v>-4592</v>
      </c>
      <c r="AL7">
        <v>32001001</v>
      </c>
      <c r="AM7">
        <v>40000212</v>
      </c>
    </row>
    <row r="8" spans="1:39" ht="12.75">
      <c r="A8">
        <v>7</v>
      </c>
      <c r="B8">
        <v>0</v>
      </c>
      <c r="C8" t="s">
        <v>82</v>
      </c>
      <c r="D8">
        <v>339</v>
      </c>
      <c r="E8" t="s">
        <v>83</v>
      </c>
      <c r="H8">
        <v>1250</v>
      </c>
      <c r="J8" s="69" t="s">
        <v>47</v>
      </c>
      <c r="K8" t="s">
        <v>77</v>
      </c>
      <c r="L8">
        <v>1</v>
      </c>
      <c r="M8" t="s">
        <v>84</v>
      </c>
      <c r="N8">
        <v>351</v>
      </c>
      <c r="O8" t="s">
        <v>85</v>
      </c>
      <c r="R8">
        <v>1038</v>
      </c>
      <c r="T8" t="s">
        <v>48</v>
      </c>
      <c r="U8" t="s">
        <v>69</v>
      </c>
      <c r="V8">
        <v>0</v>
      </c>
      <c r="W8">
        <v>3</v>
      </c>
      <c r="X8">
        <v>2</v>
      </c>
      <c r="Y8">
        <v>3</v>
      </c>
      <c r="AD8" t="s">
        <v>53</v>
      </c>
      <c r="AE8" t="s">
        <v>54</v>
      </c>
      <c r="AF8">
        <v>3</v>
      </c>
      <c r="AG8" s="5">
        <v>0.7708333333333334</v>
      </c>
      <c r="AH8" s="1">
        <v>42952</v>
      </c>
      <c r="AI8">
        <v>-4593</v>
      </c>
      <c r="AL8">
        <v>32001001</v>
      </c>
      <c r="AM8">
        <v>32970534</v>
      </c>
    </row>
    <row r="9" spans="1:39" ht="12.75">
      <c r="A9">
        <v>8</v>
      </c>
      <c r="B9">
        <v>1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 t="s">
        <v>86</v>
      </c>
      <c r="N9">
        <v>340</v>
      </c>
      <c r="O9" t="s">
        <v>87</v>
      </c>
      <c r="R9">
        <v>2498</v>
      </c>
      <c r="T9" s="69" t="s">
        <v>47</v>
      </c>
      <c r="U9" t="s">
        <v>77</v>
      </c>
      <c r="V9">
        <v>1</v>
      </c>
      <c r="AD9" t="s">
        <v>53</v>
      </c>
      <c r="AE9" t="s">
        <v>54</v>
      </c>
      <c r="AF9">
        <v>0</v>
      </c>
      <c r="AG9" s="5" t="s">
        <v>40</v>
      </c>
      <c r="AH9" s="1">
        <v>2</v>
      </c>
      <c r="AI9">
        <v>-4594</v>
      </c>
      <c r="AM9">
        <v>32001001</v>
      </c>
    </row>
    <row r="10" spans="1:39" ht="12.75">
      <c r="A10">
        <v>9</v>
      </c>
      <c r="B10">
        <v>0</v>
      </c>
      <c r="C10" t="s">
        <v>49</v>
      </c>
      <c r="D10">
        <v>629</v>
      </c>
      <c r="E10" t="s">
        <v>50</v>
      </c>
      <c r="H10">
        <v>3000</v>
      </c>
      <c r="J10" t="s">
        <v>51</v>
      </c>
      <c r="K10" t="s">
        <v>52</v>
      </c>
      <c r="L10">
        <v>1</v>
      </c>
      <c r="M10" t="s">
        <v>59</v>
      </c>
      <c r="N10">
        <v>359</v>
      </c>
      <c r="O10" t="s">
        <v>60</v>
      </c>
      <c r="R10">
        <v>1174</v>
      </c>
      <c r="T10" t="s">
        <v>61</v>
      </c>
      <c r="U10" t="s">
        <v>62</v>
      </c>
      <c r="V10">
        <v>0</v>
      </c>
      <c r="W10">
        <v>6</v>
      </c>
      <c r="X10">
        <v>9</v>
      </c>
      <c r="Y10">
        <v>7</v>
      </c>
      <c r="AD10" t="s">
        <v>53</v>
      </c>
      <c r="AE10" t="s">
        <v>54</v>
      </c>
      <c r="AF10">
        <v>2</v>
      </c>
      <c r="AG10" s="5">
        <v>0.875</v>
      </c>
      <c r="AH10" s="1">
        <v>42952</v>
      </c>
      <c r="AI10">
        <v>-4595</v>
      </c>
      <c r="AL10">
        <v>-109</v>
      </c>
      <c r="AM10">
        <v>40001381</v>
      </c>
    </row>
    <row r="11" spans="1:39" ht="12.75">
      <c r="A11">
        <v>10</v>
      </c>
      <c r="B11">
        <v>0</v>
      </c>
      <c r="C11" s="69" t="s">
        <v>67</v>
      </c>
      <c r="D11">
        <v>343</v>
      </c>
      <c r="E11" t="s">
        <v>68</v>
      </c>
      <c r="H11">
        <v>1000</v>
      </c>
      <c r="J11" s="69" t="s">
        <v>48</v>
      </c>
      <c r="K11" t="s">
        <v>69</v>
      </c>
      <c r="L11">
        <v>0</v>
      </c>
      <c r="M11" s="69" t="s">
        <v>70</v>
      </c>
      <c r="N11">
        <v>344</v>
      </c>
      <c r="O11" t="s">
        <v>71</v>
      </c>
      <c r="R11">
        <v>1486</v>
      </c>
      <c r="T11" s="69" t="s">
        <v>48</v>
      </c>
      <c r="U11" t="s">
        <v>69</v>
      </c>
      <c r="V11">
        <v>1</v>
      </c>
      <c r="W11">
        <v>-6</v>
      </c>
      <c r="X11">
        <v>-2</v>
      </c>
      <c r="Y11">
        <v>-1</v>
      </c>
      <c r="AD11" t="s">
        <v>53</v>
      </c>
      <c r="AE11" t="s">
        <v>54</v>
      </c>
      <c r="AF11">
        <v>3</v>
      </c>
      <c r="AG11" s="5">
        <v>0.875</v>
      </c>
      <c r="AH11" s="1">
        <v>42952</v>
      </c>
      <c r="AI11">
        <v>-4596</v>
      </c>
      <c r="AL11">
        <v>32970534</v>
      </c>
      <c r="AM11">
        <v>32970534</v>
      </c>
    </row>
    <row r="12" spans="1:39" ht="12.75">
      <c r="A12">
        <v>11</v>
      </c>
      <c r="B12">
        <v>0</v>
      </c>
      <c r="C12" s="69" t="s">
        <v>72</v>
      </c>
      <c r="D12">
        <v>642</v>
      </c>
      <c r="E12" t="s">
        <v>73</v>
      </c>
      <c r="H12">
        <v>1927</v>
      </c>
      <c r="J12" s="69" t="s">
        <v>47</v>
      </c>
      <c r="K12" t="s">
        <v>74</v>
      </c>
      <c r="L12">
        <v>1</v>
      </c>
      <c r="M12" t="s">
        <v>78</v>
      </c>
      <c r="N12">
        <v>363</v>
      </c>
      <c r="O12" t="s">
        <v>79</v>
      </c>
      <c r="R12">
        <v>1281</v>
      </c>
      <c r="T12" t="s">
        <v>80</v>
      </c>
      <c r="U12" t="s">
        <v>81</v>
      </c>
      <c r="V12">
        <v>0</v>
      </c>
      <c r="W12">
        <v>8</v>
      </c>
      <c r="X12">
        <v>-12</v>
      </c>
      <c r="Y12">
        <v>3</v>
      </c>
      <c r="Z12">
        <v>4</v>
      </c>
      <c r="AD12" t="s">
        <v>53</v>
      </c>
      <c r="AE12" t="s">
        <v>54</v>
      </c>
      <c r="AF12">
        <v>4</v>
      </c>
      <c r="AG12" s="5">
        <v>0.875</v>
      </c>
      <c r="AH12" s="1">
        <v>42952</v>
      </c>
      <c r="AI12">
        <v>-4597</v>
      </c>
      <c r="AL12">
        <v>32970534</v>
      </c>
      <c r="AM12">
        <v>40000212</v>
      </c>
    </row>
    <row r="13" spans="1:39" ht="12.75">
      <c r="A13">
        <v>12</v>
      </c>
      <c r="B13">
        <v>0</v>
      </c>
      <c r="C13" t="s">
        <v>82</v>
      </c>
      <c r="D13">
        <v>339</v>
      </c>
      <c r="E13" t="s">
        <v>83</v>
      </c>
      <c r="H13">
        <v>1250</v>
      </c>
      <c r="J13" s="69" t="s">
        <v>47</v>
      </c>
      <c r="K13" t="s">
        <v>77</v>
      </c>
      <c r="L13">
        <v>0</v>
      </c>
      <c r="M13" t="s">
        <v>86</v>
      </c>
      <c r="N13">
        <v>340</v>
      </c>
      <c r="O13" t="s">
        <v>87</v>
      </c>
      <c r="R13">
        <v>2498</v>
      </c>
      <c r="T13" s="69" t="s">
        <v>47</v>
      </c>
      <c r="U13" t="s">
        <v>77</v>
      </c>
      <c r="V13">
        <v>1</v>
      </c>
      <c r="W13">
        <v>-6</v>
      </c>
      <c r="X13">
        <v>-6</v>
      </c>
      <c r="Y13">
        <v>-9</v>
      </c>
      <c r="AD13" t="s">
        <v>53</v>
      </c>
      <c r="AE13" t="s">
        <v>54</v>
      </c>
      <c r="AF13">
        <v>5</v>
      </c>
      <c r="AG13" s="5">
        <v>0.875</v>
      </c>
      <c r="AH13" s="1">
        <v>42952</v>
      </c>
      <c r="AI13">
        <v>-4598</v>
      </c>
      <c r="AL13">
        <v>32001001</v>
      </c>
      <c r="AM13">
        <v>32001001</v>
      </c>
    </row>
    <row r="14" spans="1:39" ht="12.75">
      <c r="A14">
        <v>13</v>
      </c>
      <c r="B14">
        <v>0</v>
      </c>
      <c r="C14" t="s">
        <v>49</v>
      </c>
      <c r="D14">
        <v>629</v>
      </c>
      <c r="E14" t="s">
        <v>50</v>
      </c>
      <c r="H14">
        <v>3000</v>
      </c>
      <c r="J14" t="s">
        <v>51</v>
      </c>
      <c r="K14" t="s">
        <v>52</v>
      </c>
      <c r="L14">
        <v>0</v>
      </c>
      <c r="M14" s="69" t="s">
        <v>70</v>
      </c>
      <c r="N14">
        <v>344</v>
      </c>
      <c r="O14" t="s">
        <v>71</v>
      </c>
      <c r="R14">
        <v>1486</v>
      </c>
      <c r="T14" s="69" t="s">
        <v>48</v>
      </c>
      <c r="U14" t="s">
        <v>69</v>
      </c>
      <c r="V14">
        <v>0</v>
      </c>
      <c r="AD14" t="s">
        <v>53</v>
      </c>
      <c r="AE14" t="s">
        <v>54</v>
      </c>
      <c r="AF14">
        <v>6</v>
      </c>
      <c r="AG14" s="5">
        <v>0.3333333333333333</v>
      </c>
      <c r="AH14" s="1">
        <v>42953</v>
      </c>
      <c r="AI14">
        <v>-4599</v>
      </c>
      <c r="AL14">
        <v>-109</v>
      </c>
      <c r="AM14">
        <v>32970534</v>
      </c>
    </row>
    <row r="15" spans="1:39" ht="12.75">
      <c r="A15">
        <v>14</v>
      </c>
      <c r="B15">
        <v>0</v>
      </c>
      <c r="C15" s="69" t="s">
        <v>72</v>
      </c>
      <c r="D15">
        <v>642</v>
      </c>
      <c r="E15" t="s">
        <v>73</v>
      </c>
      <c r="H15">
        <v>1927</v>
      </c>
      <c r="J15" s="69" t="s">
        <v>47</v>
      </c>
      <c r="K15" t="s">
        <v>74</v>
      </c>
      <c r="L15">
        <v>0</v>
      </c>
      <c r="M15" t="s">
        <v>86</v>
      </c>
      <c r="N15">
        <v>340</v>
      </c>
      <c r="O15" t="s">
        <v>87</v>
      </c>
      <c r="R15">
        <v>2498</v>
      </c>
      <c r="T15" s="69" t="s">
        <v>47</v>
      </c>
      <c r="U15" t="s">
        <v>77</v>
      </c>
      <c r="V15">
        <v>0</v>
      </c>
      <c r="AD15" t="s">
        <v>53</v>
      </c>
      <c r="AE15" t="s">
        <v>54</v>
      </c>
      <c r="AF15">
        <v>8</v>
      </c>
      <c r="AG15" s="5">
        <v>0.3333333333333333</v>
      </c>
      <c r="AH15" s="1">
        <v>42953</v>
      </c>
      <c r="AI15">
        <v>-4600</v>
      </c>
      <c r="AL15">
        <v>32970534</v>
      </c>
      <c r="AM15">
        <v>32001001</v>
      </c>
    </row>
    <row r="16" spans="1:35" ht="12.75">
      <c r="A16">
        <v>15</v>
      </c>
      <c r="B16">
        <v>0</v>
      </c>
      <c r="C16" s="69"/>
      <c r="D16">
        <v>0</v>
      </c>
      <c r="E16" t="s">
        <v>45</v>
      </c>
      <c r="H16">
        <v>0</v>
      </c>
      <c r="J16" s="69">
        <v>0</v>
      </c>
      <c r="K16" t="s">
        <v>46</v>
      </c>
      <c r="L16">
        <v>0</v>
      </c>
      <c r="M16" s="69"/>
      <c r="N16">
        <v>0</v>
      </c>
      <c r="O16" t="s">
        <v>45</v>
      </c>
      <c r="R16">
        <v>0</v>
      </c>
      <c r="T16" s="69">
        <v>0</v>
      </c>
      <c r="U16" t="s">
        <v>46</v>
      </c>
      <c r="V16">
        <v>0</v>
      </c>
      <c r="AD16" t="s">
        <v>53</v>
      </c>
      <c r="AE16" t="s">
        <v>54</v>
      </c>
      <c r="AF16">
        <v>4</v>
      </c>
      <c r="AG16" s="5">
        <v>0.4270833333333333</v>
      </c>
      <c r="AH16" s="2">
        <v>42953</v>
      </c>
      <c r="AI16">
        <v>-4601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M1">
      <pane ySplit="3" topLeftCell="BM28" activePane="bottomLeft" state="frozen"/>
      <selection pane="topLeft" activeCell="A1" sqref="A1"/>
      <selection pane="bottomLeft" activeCell="AE46" sqref="AE46:AP46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8"/>
      <c r="AI1" s="79"/>
      <c r="AJ1" s="79"/>
      <c r="AK1" s="79"/>
      <c r="AL1" s="79"/>
      <c r="AM1" s="79"/>
      <c r="AN1" s="79"/>
      <c r="AO1" s="79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7"/>
      <c r="AI2" s="77"/>
      <c r="AJ2" s="77"/>
      <c r="AK2" s="77"/>
      <c r="AL2" s="77"/>
      <c r="AM2" s="77"/>
      <c r="AN2" s="77"/>
      <c r="AO2" s="77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629</v>
      </c>
      <c r="C5" s="38" t="str">
        <f>IF(B5="","",CONCATENATE(VLOOKUP(B7,NP,5,FALSE),"  ",VLOOKUP(B7,NP,6,FALSE)))</f>
        <v>320-LULU.A/321-SANTHY.L  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3000 pts - VANUATU\VANUATU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629</v>
      </c>
      <c r="K7" s="38" t="str">
        <f>IF(J7="","",CONCATENATE(VLOOKUP(J10,NP,5,FALSE),"  ",VLOOKUP(J10,NP,6,FALSE)))</f>
        <v>320-LULU.A/321-SANTHY.L  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3000 pts - VANUATU\VANUATU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42952</v>
      </c>
      <c r="O10" s="45"/>
      <c r="P10" s="46">
        <f>IF(VLOOKUP(J10,NP,33,FALSE)="","",IF(VLOOKUP(J10,NP,33,FALSE)=0,"",VLOOKUP(J10,NP,33,FALSE)))</f>
        <v>0.875</v>
      </c>
      <c r="Q10" s="47"/>
      <c r="R10" s="48">
        <f>IF(VLOOKUP(R16,NP,4,FALSE)=0,"",VLOOKUP(R16,NP,4,FALSE))</f>
        <v>629</v>
      </c>
      <c r="S10" s="38" t="str">
        <f>IF(R10="","",CONCATENATE(VLOOKUP(R16,NP,5,FALSE),"  ",VLOOKUP(R16,NP,6,FALSE)))</f>
        <v>320-LULU.A/321-SANTHY.L  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643</v>
      </c>
      <c r="C11" s="38" t="str">
        <f>IF(B11="","",CONCATENATE(VLOOKUP(B13,NP,5,FALSE),"  ",VLOOKUP(B13,NP,6,FALSE)))</f>
        <v>316-PABOUTY.J/314-SOURY LAVERGNE.M  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3000 pts - VANUATU\VANUATU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1041 pts - LA FOA TT\LA FOA TT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9 / 7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5</v>
      </c>
      <c r="F13" s="45">
        <f>IF(VLOOKUP(B13,NP,33,FALSE)="","",IF(VLOOKUP(B13,NP,34,FALSE)=2,"",VLOOKUP(B13,NP,34,FALSE)))</f>
        <v>42952</v>
      </c>
      <c r="G13" s="45"/>
      <c r="H13" s="46">
        <f>IF(VLOOKUP(B13,NP,33,FALSE)="","",IF(VLOOKUP(B13,NP,33,FALSE)=0,"",VLOOKUP(B13,NP,33,FALSE)))</f>
        <v>0.7708333333333334</v>
      </c>
      <c r="I13" s="47"/>
      <c r="J13" s="48">
        <f>IF(VLOOKUP(J10,NP,14,FALSE)=0,"",VLOOKUP(J10,NP,14,FALSE))</f>
        <v>359</v>
      </c>
      <c r="K13" s="38" t="str">
        <f>IF(J13="","",CONCATENATE(VLOOKUP(J10,NP,15,FALSE),"  ",VLOOKUP(J10,NP,16,FALSE)))</f>
        <v>327-AVRILA.M/326-MIREDIN.O  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1174 pts - ASCLR\ESP.ESSIMORNAIS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359</v>
      </c>
      <c r="C15" s="38" t="str">
        <f>IF(B15="","",CONCATENATE(VLOOKUP(B13,NP,15,FALSE),"  ",VLOOKUP(B13,NP,16,FALSE)))</f>
        <v>327-AVRILA.M/326-MIREDIN.O  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4 / -6 / 6 / 6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1174 pts - ASCLR\ESP.ESSIMORNAIS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6</v>
      </c>
      <c r="V16" s="45">
        <f>IF(VLOOKUP(R16,NP,33,FALSE)="","",IF(VLOOKUP(R16,NP,34,FALSE)=2,"",VLOOKUP(R16,NP,34,FALSE)))</f>
        <v>42953</v>
      </c>
      <c r="W16" s="45"/>
      <c r="X16" s="46">
        <f>IF(VLOOKUP(R16,NP,33,FALSE)="","",IF(VLOOKUP(R16,NP,33,FALSE)=0,"",VLOOKUP(R16,NP,33,FALSE)))</f>
        <v>0.3333333333333333</v>
      </c>
      <c r="Y16" s="47"/>
      <c r="Z16" s="48">
        <f>IF(VLOOKUP(Z28,NP,4,FALSE)=0,"",VLOOKUP(Z28,NP,4,FALSE))</f>
      </c>
      <c r="AA16" s="38">
        <f>IF(Z16="","",CONCATENATE(VLOOKUP(Z28,NP,5,FALSE),"  ",VLOOKUP(Z28,NP,6,FALSE)))</f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624</v>
      </c>
      <c r="C17" s="38" t="str">
        <f>IF(B17="","",CONCATENATE(VLOOKUP(B19,NP,5,FALSE),"  ",VLOOKUP(B19,NP,6,FALSE)))</f>
        <v>255-GUILLOUX.S/357-PERSONNE.E  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>
        <f>IF(Z16="","",CONCATENATE(VLOOKUP(Z28,NP,8,FALSE)," pts - ",VLOOKUP(Z28,NP,11,FALSE)))</f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1474 pts - STE MARIE T.T.\PETITE ILE C.P.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9</v>
      </c>
      <c r="F19" s="45">
        <f>IF(VLOOKUP(B19,NP,33,FALSE)="","",IF(VLOOKUP(B19,NP,34,FALSE)=2,"",VLOOKUP(B19,NP,34,FALSE)))</f>
        <v>42952</v>
      </c>
      <c r="G19" s="45"/>
      <c r="H19" s="46">
        <f>IF(VLOOKUP(B19,NP,33,FALSE)="","",IF(VLOOKUP(B19,NP,33,FALSE)=0,"",VLOOKUP(B19,NP,33,FALSE)))</f>
        <v>0.7708333333333334</v>
      </c>
      <c r="I19" s="47"/>
      <c r="J19" s="48">
        <f>IF(VLOOKUP(J22,NP,4,FALSE)=0,"",VLOOKUP(J22,NP,4,FALSE))</f>
        <v>343</v>
      </c>
      <c r="K19" s="38" t="str">
        <f>IF(J19="","",CONCATENATE(VLOOKUP(J22,NP,5,FALSE),"  ",VLOOKUP(J22,NP,6,FALSE)))</f>
        <v>106-ANDRE.D/318-ANDRE.P  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1000 pts - AS MAGENTA TT\AS MAGENTA TT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343</v>
      </c>
      <c r="C21" s="38" t="str">
        <f>IF(B21="","",CONCATENATE(VLOOKUP(B19,NP,15,FALSE),"  ",VLOOKUP(B19,NP,16,FALSE)))</f>
        <v>106-ANDRE.D/318-ANDRE.P  </v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1000 pts - AS MAGENTA TT\AS MAGENTA TT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3</v>
      </c>
      <c r="N22" s="45">
        <f>IF(VLOOKUP(J22,NP,33,FALSE)="","",IF(VLOOKUP(J22,NP,34,FALSE)=2,"",VLOOKUP(J22,NP,34,FALSE)))</f>
        <v>42952</v>
      </c>
      <c r="O22" s="45"/>
      <c r="P22" s="46">
        <f>IF(VLOOKUP(J22,NP,33,FALSE)="","",IF(VLOOKUP(J22,NP,33,FALSE)=0,"",VLOOKUP(J22,NP,33,FALSE)))</f>
        <v>0.875</v>
      </c>
      <c r="Q22" s="47"/>
      <c r="R22" s="48">
        <f>IF(VLOOKUP(R16,NP,14,FALSE)=0,"",VLOOKUP(R16,NP,14,FALSE))</f>
        <v>344</v>
      </c>
      <c r="S22" s="38" t="str">
        <f>IF(R22="","",CONCATENATE(VLOOKUP(R16,NP,15,FALSE),"  ",VLOOKUP(R16,NP,16,FALSE)))</f>
        <v>315-CHEN.M/313-LA.L  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1486 pts - AS MAGENTA TT\AS MAGENTA 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6 / 2 / 1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344</v>
      </c>
      <c r="K25" s="38" t="str">
        <f>IF(J25="","",CONCATENATE(VLOOKUP(J22,NP,15,FALSE),"  ",VLOOKUP(J22,NP,16,FALSE)))</f>
        <v>315-CHEN.M/313-LA.L  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1486 pts - AS MAGENTA TT\AS MAGENTA TT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344</v>
      </c>
      <c r="C27" s="38" t="str">
        <f>IF(B27="","",CONCATENATE(VLOOKUP(B25,NP,15,FALSE),"  ",VLOOKUP(B25,NP,16,FALSE)))</f>
        <v>315-CHEN.M/313-LA.L  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1486 pts - AS MAGENTA TT\AS MAGENTA TT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4</v>
      </c>
      <c r="AD28" s="45">
        <f>IF(VLOOKUP(Z28,NP,33,FALSE)="","",IF(VLOOKUP(Z28,NP,34,FALSE)=2,"",VLOOKUP(Z28,NP,34,FALSE)))</f>
        <v>42953</v>
      </c>
      <c r="AE28" s="45"/>
      <c r="AF28" s="46">
        <f>IF(VLOOKUP(Z28,NP,33,FALSE)="","",IF(VLOOKUP(Z28,NP,33,FALSE)=0,"",VLOOKUP(Z28,NP,33,FALSE)))</f>
        <v>0.4270833333333333</v>
      </c>
      <c r="AG28" s="47"/>
      <c r="AH28" s="48">
        <f>IF(VLOOKUP(Z28,NP,12,FALSE)=1,VLOOKUP(Z28,NP,4,FALSE),IF(VLOOKUP(Z28,NP,22,FALSE)=1,VLOOKUP(Z28,NP,14,FALSE),""))</f>
      </c>
      <c r="AI28" s="38">
        <f>IF(AH28="","",IF(VLOOKUP(Z28,NP,12,FALSE)=1,CONCATENATE(VLOOKUP(Z28,NP,5,FALSE),"  ",VLOOKUP(Z28,NP,6,FALSE)),IF(VLOOKUP(Z28,NP,22,FALSE)=1,CONCATENATE(VLOOKUP(Z28,NP,15,FALSE),"  ",VLOOKUP(Z28,NP,16,FALSE)),"")))</f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642</v>
      </c>
      <c r="C29" s="38" t="str">
        <f>IF(B29="","",CONCATENATE(VLOOKUP(B31,NP,5,FALSE),"  ",VLOOKUP(B31,NP,6,FALSE)))</f>
        <v>305-SANTINO.V/311-DANGER.S  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>
        <f>IF(AH28="","",IF(VLOOKUP(Z28,NP,12,FALSE)=1,CONCATENATE(VLOOKUP(Z28,NP,8,FALSE)," pts - ",VLOOKUP(Z28,NP,11,FALSE)),IF(VLOOKUP(Z28,NP,22,FALSE)=1,CONCATENATE(VLOOKUP(Z28,NP,18,FALSE)," pts - ",VLOOKUP(Z28,NP,21,FALSE)),"")))</f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1927 pts - IMPASSIBLE NORD\AS MAGENTA 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642</v>
      </c>
      <c r="K31" s="38" t="str">
        <f>IF(J31="","",CONCATENATE(VLOOKUP(J34,NP,5,FALSE),"  ",VLOOKUP(J34,NP,6,FALSE)))</f>
        <v>305-SANTINO.V/311-DANGER.S  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1927 pts - IMPASSIBLE NORD\AS MAGENTA 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4</v>
      </c>
      <c r="N34" s="45">
        <f>IF(VLOOKUP(J34,NP,33,FALSE)="","",IF(VLOOKUP(J34,NP,34,FALSE)=2,"",VLOOKUP(J34,NP,34,FALSE)))</f>
        <v>42952</v>
      </c>
      <c r="O34" s="45"/>
      <c r="P34" s="46">
        <f>IF(VLOOKUP(J34,NP,33,FALSE)="","",IF(VLOOKUP(J34,NP,33,FALSE)=0,"",VLOOKUP(J34,NP,33,FALSE)))</f>
        <v>0.875</v>
      </c>
      <c r="Q34" s="47"/>
      <c r="R34" s="48">
        <f>IF(VLOOKUP(R40,NP,4,FALSE)=0,"",VLOOKUP(R40,NP,4,FALSE))</f>
        <v>642</v>
      </c>
      <c r="S34" s="38" t="str">
        <f>IF(R34="","",CONCATENATE(VLOOKUP(R40,NP,5,FALSE),"  ",VLOOKUP(R40,NP,6,FALSE)))</f>
        <v>305-SANTINO.V/311-DANGER.S  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342</v>
      </c>
      <c r="C35" s="38" t="str">
        <f>IF(B35="","",CONCATENATE(VLOOKUP(B37,NP,5,FALSE),"  ",VLOOKUP(B37,NP,6,FALSE)))</f>
        <v>307-MULIAVA.H/308-ENDERLIN.M  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1927 pts - IMPASSIBLE NORD\AS MAGENTA 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1000 pts - IMPASSIBLE NORD\IMPASSIBLE NORD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8 / -12 / 3 / 4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7</v>
      </c>
      <c r="F37" s="45">
        <f>IF(VLOOKUP(B37,NP,33,FALSE)="","",IF(VLOOKUP(B37,NP,34,FALSE)=2,"",VLOOKUP(B37,NP,34,FALSE)))</f>
        <v>42952</v>
      </c>
      <c r="G37" s="45"/>
      <c r="H37" s="46">
        <f>IF(VLOOKUP(B37,NP,33,FALSE)="","",IF(VLOOKUP(B37,NP,33,FALSE)=0,"",VLOOKUP(B37,NP,33,FALSE)))</f>
        <v>0.7708333333333334</v>
      </c>
      <c r="I37" s="47"/>
      <c r="J37" s="48">
        <f>IF(VLOOKUP(J34,NP,14,FALSE)=0,"",VLOOKUP(J34,NP,14,FALSE))</f>
        <v>363</v>
      </c>
      <c r="K37" s="38" t="str">
        <f>IF(J37="","",CONCATENATE(VLOOKUP(J34,NP,15,FALSE),"  ",VLOOKUP(J34,NP,16,FALSE)))</f>
        <v>322-ETIENNE.Y/324-MUZEELLEC.S  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1281 pts - OMCS VIEUX FORT\PPC B-MAHAULT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363</v>
      </c>
      <c r="C39" s="38" t="str">
        <f>IF(B39="","",CONCATENATE(VLOOKUP(B37,NP,15,FALSE),"  ",VLOOKUP(B37,NP,16,FALSE)))</f>
        <v>322-ETIENNE.Y/324-MUZEELLEC.S  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3 / 2 / 7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1281 pts - OMCS VIEUX FORT\PPC B-MAHAULT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8</v>
      </c>
      <c r="V40" s="45">
        <f>IF(VLOOKUP(R40,NP,33,FALSE)="","",IF(VLOOKUP(R40,NP,34,FALSE)=2,"",VLOOKUP(R40,NP,34,FALSE)))</f>
        <v>42953</v>
      </c>
      <c r="W40" s="45"/>
      <c r="X40" s="46">
        <f>IF(VLOOKUP(R40,NP,33,FALSE)="","",IF(VLOOKUP(R40,NP,33,FALSE)=0,"",VLOOKUP(R40,NP,33,FALSE)))</f>
        <v>0.3333333333333333</v>
      </c>
      <c r="Y40" s="47"/>
      <c r="Z40" s="48">
        <f>IF(VLOOKUP(Z28,NP,14,FALSE)=0,"",VLOOKUP(Z28,NP,14,FALSE))</f>
      </c>
      <c r="AA40" s="38">
        <f>IF(Z40="","",CONCATENATE(VLOOKUP(Z28,NP,15,FALSE),"  ",VLOOKUP(Z28,NP,16,FALSE)))</f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339</v>
      </c>
      <c r="C41" s="38" t="str">
        <f>IF(B41="","",CONCATENATE(VLOOKUP(B43,NP,5,FALSE),"  ",VLOOKUP(B43,NP,6,FALSE)))</f>
        <v>306-QUINIOU.A/304-BOURJADE.C  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>
        <f>IF(Z40="","",CONCATENATE(VLOOKUP(Z28,NP,18,FALSE)," pts - ",VLOOKUP(Z28,NP,21,FALSE)))</f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1250 pts - IMPASSIBLE NORD\IMPASSIBLE NORD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3</v>
      </c>
      <c r="F43" s="45">
        <f>IF(VLOOKUP(B43,NP,33,FALSE)="","",IF(VLOOKUP(B43,NP,34,FALSE)=2,"",VLOOKUP(B43,NP,34,FALSE)))</f>
        <v>42952</v>
      </c>
      <c r="G43" s="45"/>
      <c r="H43" s="46">
        <f>IF(VLOOKUP(B43,NP,33,FALSE)="","",IF(VLOOKUP(B43,NP,33,FALSE)=0,"",VLOOKUP(B43,NP,33,FALSE)))</f>
        <v>0.7708333333333334</v>
      </c>
      <c r="I43" s="47"/>
      <c r="J43" s="48">
        <f>IF(VLOOKUP(J46,NP,4,FALSE)=0,"",VLOOKUP(J46,NP,4,FALSE))</f>
        <v>339</v>
      </c>
      <c r="K43" s="38" t="str">
        <f>IF(J43="","",CONCATENATE(VLOOKUP(J46,NP,5,FALSE),"  ",VLOOKUP(J46,NP,6,FALSE)))</f>
        <v>306-QUINIOU.A/304-BOURJADE.C  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1250 pts - IMPASSIBLE NORD\IMPASSIBLE NORD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351</v>
      </c>
      <c r="C45" s="38" t="str">
        <f>IF(B45="","",CONCATENATE(VLOOKUP(B43,NP,15,FALSE),"  ",VLOOKUP(B43,NP,16,FALSE)))</f>
        <v>105-LUSSIEZ.V/208-LA.E  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3 / 2 / 3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0" t="str">
        <f>IF(B45="","",CONCATENATE(VLOOKUP(B43,NP,18,FALSE)," pts - ",VLOOKUP(B43,NP,21,FALSE)))</f>
        <v>1038 pts - AS MAGENTA TT\AS MAGENTA TT</v>
      </c>
      <c r="D46" s="70"/>
      <c r="E46" s="70"/>
      <c r="F46" s="70"/>
      <c r="G46" s="70"/>
      <c r="H46" s="70"/>
      <c r="I46" s="70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5</v>
      </c>
      <c r="N46" s="45">
        <f>IF(VLOOKUP(J46,NP,33,FALSE)="","",IF(VLOOKUP(J46,NP,34,FALSE)=2,"",VLOOKUP(J46,NP,34,FALSE)))</f>
        <v>42952</v>
      </c>
      <c r="O46" s="45"/>
      <c r="P46" s="46">
        <f>IF(VLOOKUP(J46,NP,33,FALSE)="","",IF(VLOOKUP(J46,NP,33,FALSE)=0,"",VLOOKUP(J46,NP,33,FALSE)))</f>
        <v>0.875</v>
      </c>
      <c r="Q46" s="47"/>
      <c r="R46" s="48">
        <f>IF(VLOOKUP(R40,NP,14,FALSE)=0,"",VLOOKUP(R40,NP,14,FALSE))</f>
        <v>340</v>
      </c>
      <c r="S46" s="38" t="str">
        <f>IF(R46="","",CONCATENATE(VLOOKUP(R40,NP,15,FALSE),"  ",VLOOKUP(R40,NP,16,FALSE)))</f>
        <v>301-FAEHAU.F/303-BOUTEILLE.O  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1" t="s">
        <v>88</v>
      </c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2498 pts - IMPASSIBLE NORD\IMPASSIBLE NORD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6 / 6 / 9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3" t="str">
        <f>'Liste des parties'!$AD$2</f>
        <v>NCL OPEN 17</v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340</v>
      </c>
      <c r="K49" s="38" t="str">
        <f>IF(J49="","",CONCATENATE(VLOOKUP(J46,NP,15,FALSE),"  ",VLOOKUP(J46,NP,16,FALSE)))</f>
        <v>301-FAEHAU.F/303-BOUTEILLE.O  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2498 pts - IMPASSIBLE NORD\IMPASSIBLE NORD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5" t="str">
        <f>'Liste des parties'!$AE$2</f>
        <v>WOMEN DOUBLE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6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340</v>
      </c>
      <c r="C51" s="38" t="str">
        <f>IF(B51="","",CONCATENATE(VLOOKUP(B49,NP,15,FALSE),"  ",VLOOKUP(B49,NP,16,FALSE)))</f>
        <v>301-FAEHAU.F/303-BOUTEILLE.O  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2498 pts - IMPASSIBLE NORD\IMPASSIBLE NORD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2015-06-13T07:50:50Z</cp:lastPrinted>
  <dcterms:created xsi:type="dcterms:W3CDTF">2003-05-26T12:43:52Z</dcterms:created>
  <dcterms:modified xsi:type="dcterms:W3CDTF">2017-08-05T10:02:05Z</dcterms:modified>
  <cp:category/>
  <cp:version/>
  <cp:contentType/>
  <cp:contentStatus/>
</cp:coreProperties>
</file>